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9\"/>
    </mc:Choice>
  </mc:AlternateContent>
  <xr:revisionPtr revIDLastSave="0" documentId="13_ncr:1_{5B8C6FDA-1364-4386-9D97-FF93DFC475C5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25-02-01(2)" sheetId="8" r:id="rId8"/>
    <sheet name="ОСР 525-09-01(1)" sheetId="9" r:id="rId9"/>
    <sheet name="ОСР 525-12-01(2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C32" i="1" l="1"/>
  <c r="C34" i="1" s="1"/>
  <c r="H32" i="2"/>
  <c r="H23" i="2"/>
  <c r="C39" i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<sst xmlns="http://schemas.openxmlformats.org/spreadsheetml/2006/main" count="388" uniqueCount="155">
  <si>
    <t>СВОДКА ЗАТРАТ</t>
  </si>
  <si>
    <t>P_0759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</si>
  <si>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</si>
  <si>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</si>
  <si>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</si>
  <si>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</si>
  <si>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</si>
  <si>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</si>
  <si>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</si>
  <si>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</si>
  <si>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</si>
  <si>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</si>
  <si>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</si>
  <si>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</si>
  <si>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</si>
  <si>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</si>
  <si>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</si>
  <si>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</si>
  <si>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</si>
  <si>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</si>
  <si>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</si>
  <si>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</si>
  <si>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</si>
  <si>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</si>
  <si>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</si>
  <si>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</si>
  <si>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</si>
  <si>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</si>
  <si>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</si>
  <si>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</si>
  <si>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</si>
  <si>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</si>
  <si>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</si>
  <si>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</si>
  <si>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</si>
  <si>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</si>
  <si>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</si>
  <si>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</si>
  <si>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</si>
  <si>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</si>
  <si>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</si>
  <si>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</si>
  <si>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</si>
  <si>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</si>
  <si>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</si>
  <si>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</si>
  <si>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</si>
  <si>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</si>
  <si>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</si>
  <si>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</si>
  <si>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</si>
  <si>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</si>
  <si>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</si>
  <si>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</si>
  <si>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</si>
  <si>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</si>
  <si>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</si>
  <si>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</si>
  <si>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</si>
  <si>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</si>
  <si>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</si>
  <si>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</si>
  <si>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</si>
  <si>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</si>
  <si>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</si>
  <si>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</si>
  <si>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</si>
  <si>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</si>
  <si>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</si>
  <si>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</si>
  <si>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</si>
  <si>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</si>
  <si>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</si>
  <si>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</si>
  <si>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</si>
  <si>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</si>
  <si>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</si>
  <si>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</si>
  <si>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</si>
  <si>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</si>
  <si>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</si>
  <si>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</si>
  <si>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</si>
  <si>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</si>
  <si>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</si>
  <si>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</si>
  <si>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</si>
  <si>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</si>
  <si>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</si>
  <si>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</si>
  <si>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</si>
  <si>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</si>
  <si>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</si>
  <si>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</si>
  <si>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</si>
  <si>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</si>
  <si>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</si>
  <si>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</si>
  <si>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</si>
  <si>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</si>
  <si>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</si>
  <si>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</si>
  <si>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</si>
  <si>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</si>
  <si>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</si>
  <si>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</si>
  <si>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</si>
  <si>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</si>
  <si>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</si>
  <si>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</si>
  <si>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</si>
  <si>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</si>
  <si>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</si>
  <si>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</si>
  <si>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</si>
  <si>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</si>
  <si>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</si>
  <si>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</si>
  <si>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</si>
  <si>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</si>
  <si>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</si>
  <si>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</si>
  <si>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</si>
  <si>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КТП 250 кВА тупиковая, напряжением 10/0,4</t>
  </si>
  <si>
    <t>10/0,4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</si>
  <si>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</si>
  <si>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</si>
  <si>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</si>
  <si>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</si>
  <si>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</si>
  <si>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</si>
  <si>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</si>
  <si>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</si>
  <si>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</si>
  <si>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</si>
  <si>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</si>
  <si>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</si>
  <si>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</si>
  <si>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</si>
  <si>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</si>
  <si>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</si>
  <si>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</si>
  <si>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</si>
  <si>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</si>
  <si>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ВЭМ №167 от 20.03.2024 п.1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</si>
  <si>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</si>
  <si>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</si>
  <si>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</si>
  <si>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</si>
  <si>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</si>
  <si>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</si>
  <si>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</si>
  <si>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</si>
  <si>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</si>
  <si>
    <t>Реконструкция ВЛ-0,4 кВ от КТП 106 10/0,4/250 кВА (протяженностью 2,05км) с заменой КТП 10/0,4/250 кВА, установка приборов учета (51 т.у.) ПС 110/35/10 кВ Большая Черниговка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</si>
</sst>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145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126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127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128</v>
      </c>
      <c r="C26" s="54"/>
      <c r="D26" s="51"/>
      <c r="E26" s="51"/>
      <c r="F26" s="52"/>
      <c r="G26" s="52" t="s">
        <v>129</v>
      </c>
      <c r="H26" s="52"/>
    </row>
    <row r="27" spans="1:8" ht="16.95" customHeight="1" x14ac:dyDescent="0.3">
      <c r="A27" s="55" t="s">
        <v>6</v>
      </c>
      <c r="B27" s="53" t="s">
        <v>130</v>
      </c>
      <c r="C27" s="56">
        <v>0</v>
      </c>
      <c r="D27" s="57"/>
      <c r="E27" s="57"/>
      <c r="F27" s="58" t="s">
        <v>131</v>
      </c>
      <c r="G27" s="58" t="s">
        <v>132</v>
      </c>
      <c r="H27" s="58" t="s">
        <v>133</v>
      </c>
    </row>
    <row r="28" spans="1:8" ht="16.95" customHeight="1" x14ac:dyDescent="0.3">
      <c r="A28" s="55" t="s">
        <v>7</v>
      </c>
      <c r="B28" s="53" t="s">
        <v>134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135</v>
      </c>
      <c r="C29" s="62">
        <f>ССР!G61*1.2</f>
        <v>2505.4026315789602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2505.4026315789602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136</v>
      </c>
      <c r="C31" s="62">
        <f>C30-ROUND(C30/1.2,5)</f>
        <v>417.56710157896032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137</v>
      </c>
      <c r="C32" s="66">
        <f>C30*H39</f>
        <v>3034.7300096945391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125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138</v>
      </c>
      <c r="C34" s="66">
        <f>C32*C33</f>
        <v>2033.2691064953412</v>
      </c>
      <c r="D34" s="67"/>
      <c r="E34" s="68"/>
      <c r="F34" s="69"/>
      <c r="G34" s="60"/>
      <c r="H34" s="65"/>
    </row>
    <row r="35" spans="1:8" ht="15.6" x14ac:dyDescent="0.3">
      <c r="A35" s="81" t="s">
        <v>139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128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130</v>
      </c>
      <c r="C37" s="75">
        <f>ССР!D70+ССР!E70</f>
        <v>19668.667972174593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134</v>
      </c>
      <c r="C38" s="75">
        <f>ССР!F70</f>
        <v>3774.1757436294565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135</v>
      </c>
      <c r="C39" s="75">
        <f>(ССР!G66-ССР!G61)*1.2</f>
        <v>1089.0875904750997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24531.931306279152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136</v>
      </c>
      <c r="C41" s="62">
        <f>C40-ROUND(C40/1.2,5)</f>
        <v>4088.6552162791522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137</v>
      </c>
      <c r="C42" s="76">
        <f>C40*H40</f>
        <v>31028.565197333352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125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138</v>
      </c>
      <c r="C44" s="66">
        <f>C42*C43</f>
        <v>20789.138682213346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140</v>
      </c>
      <c r="C46" s="102">
        <f>C34+C44</f>
        <v>22822.407788708686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141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1"/>
  <sheetViews>
    <sheetView zoomScale="75" zoomScaleNormal="87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10832.702939534</v>
      </c>
      <c r="E3" s="41"/>
      <c r="F3" s="41"/>
      <c r="G3" s="41"/>
      <c r="H3" s="48"/>
    </row>
    <row r="4" spans="1:8" x14ac:dyDescent="0.3">
      <c r="A4" s="93" t="s">
        <v>97</v>
      </c>
      <c r="B4" s="42" t="s">
        <v>98</v>
      </c>
      <c r="C4" s="45"/>
      <c r="D4" s="43">
        <v>10655.649018847</v>
      </c>
      <c r="E4" s="41"/>
      <c r="F4" s="41"/>
      <c r="G4" s="41"/>
      <c r="H4" s="48"/>
    </row>
    <row r="5" spans="1:8" x14ac:dyDescent="0.3">
      <c r="A5" s="93"/>
      <c r="B5" s="42" t="s">
        <v>99</v>
      </c>
      <c r="C5" s="37"/>
      <c r="D5" s="43">
        <v>177.05392068633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103</v>
      </c>
      <c r="D8" s="44">
        <v>10832.702939534</v>
      </c>
      <c r="E8" s="41">
        <v>2.0499999999999998</v>
      </c>
      <c r="F8" s="41" t="s">
        <v>102</v>
      </c>
      <c r="G8" s="44">
        <v>5284.2453363578998</v>
      </c>
      <c r="H8" s="47"/>
    </row>
    <row r="9" spans="1:8" x14ac:dyDescent="0.3">
      <c r="A9" s="97">
        <v>1</v>
      </c>
      <c r="B9" s="42" t="s">
        <v>98</v>
      </c>
      <c r="C9" s="93"/>
      <c r="D9" s="44">
        <v>10655.649018847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99</v>
      </c>
      <c r="C10" s="93"/>
      <c r="D10" s="44">
        <v>177.05392068633</v>
      </c>
      <c r="E10" s="41"/>
      <c r="F10" s="41"/>
      <c r="G10" s="41"/>
      <c r="H10" s="96"/>
    </row>
    <row r="11" spans="1:8" x14ac:dyDescent="0.3">
      <c r="A11" s="93"/>
      <c r="B11" s="42" t="s">
        <v>100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101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125.45930161133001</v>
      </c>
      <c r="E13" s="41"/>
      <c r="F13" s="41"/>
      <c r="G13" s="41"/>
      <c r="H13" s="47"/>
    </row>
    <row r="14" spans="1:8" x14ac:dyDescent="0.3">
      <c r="A14" s="93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101</v>
      </c>
      <c r="C17" s="37"/>
      <c r="D17" s="43">
        <v>125.45930161133001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103</v>
      </c>
      <c r="D18" s="44">
        <v>125.45930161133001</v>
      </c>
      <c r="E18" s="41">
        <v>2.0499999999999998</v>
      </c>
      <c r="F18" s="41" t="s">
        <v>102</v>
      </c>
      <c r="G18" s="44">
        <v>61.199659322602002</v>
      </c>
      <c r="H18" s="47"/>
    </row>
    <row r="19" spans="1:8" x14ac:dyDescent="0.3">
      <c r="A19" s="97">
        <v>1</v>
      </c>
      <c r="B19" s="42" t="s">
        <v>98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99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100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101</v>
      </c>
      <c r="C22" s="93"/>
      <c r="D22" s="44">
        <v>125.45930161133001</v>
      </c>
      <c r="E22" s="41"/>
      <c r="F22" s="41"/>
      <c r="G22" s="41"/>
      <c r="H22" s="96"/>
    </row>
    <row r="23" spans="1:8" x14ac:dyDescent="0.3">
      <c r="A23" s="94" t="s">
        <v>88</v>
      </c>
      <c r="B23" s="95"/>
      <c r="C23" s="93" t="s">
        <v>106</v>
      </c>
      <c r="D23" s="44">
        <v>0</v>
      </c>
      <c r="E23" s="41">
        <v>1</v>
      </c>
      <c r="F23" s="41" t="s">
        <v>105</v>
      </c>
      <c r="G23" s="44">
        <v>0</v>
      </c>
      <c r="H23" s="47"/>
    </row>
    <row r="24" spans="1:8" x14ac:dyDescent="0.3">
      <c r="A24" s="97">
        <v>2</v>
      </c>
      <c r="B24" s="42" t="s">
        <v>98</v>
      </c>
      <c r="C24" s="93"/>
      <c r="D24" s="44">
        <v>0</v>
      </c>
      <c r="E24" s="41"/>
      <c r="F24" s="41"/>
      <c r="G24" s="41"/>
      <c r="H24" s="96" t="s">
        <v>25</v>
      </c>
    </row>
    <row r="25" spans="1:8" x14ac:dyDescent="0.3">
      <c r="A25" s="93"/>
      <c r="B25" s="42" t="s">
        <v>99</v>
      </c>
      <c r="C25" s="93"/>
      <c r="D25" s="44">
        <v>0</v>
      </c>
      <c r="E25" s="41"/>
      <c r="F25" s="41"/>
      <c r="G25" s="41"/>
      <c r="H25" s="96"/>
    </row>
    <row r="26" spans="1:8" x14ac:dyDescent="0.3">
      <c r="A26" s="93"/>
      <c r="B26" s="42" t="s">
        <v>100</v>
      </c>
      <c r="C26" s="93"/>
      <c r="D26" s="44">
        <v>0</v>
      </c>
      <c r="E26" s="41"/>
      <c r="F26" s="41"/>
      <c r="G26" s="41"/>
      <c r="H26" s="96"/>
    </row>
    <row r="27" spans="1:8" x14ac:dyDescent="0.3">
      <c r="A27" s="93"/>
      <c r="B27" s="42" t="s">
        <v>101</v>
      </c>
      <c r="C27" s="93"/>
      <c r="D27" s="44">
        <v>0</v>
      </c>
      <c r="E27" s="41"/>
      <c r="F27" s="41"/>
      <c r="G27" s="41"/>
      <c r="H27" s="96"/>
    </row>
    <row r="28" spans="1:8" ht="24.6" x14ac:dyDescent="0.3">
      <c r="A28" s="98" t="s">
        <v>58</v>
      </c>
      <c r="B28" s="99"/>
      <c r="C28" s="37"/>
      <c r="D28" s="43">
        <v>2087.8355263158001</v>
      </c>
      <c r="E28" s="41"/>
      <c r="F28" s="41"/>
      <c r="G28" s="41"/>
      <c r="H28" s="47"/>
    </row>
    <row r="29" spans="1:8" x14ac:dyDescent="0.3">
      <c r="A29" s="93" t="s">
        <v>107</v>
      </c>
      <c r="B29" s="42" t="s">
        <v>98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3"/>
      <c r="B30" s="42" t="s">
        <v>99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3"/>
      <c r="B31" s="42" t="s">
        <v>100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3"/>
      <c r="B32" s="42" t="s">
        <v>101</v>
      </c>
      <c r="C32" s="37"/>
      <c r="D32" s="43">
        <v>2087.8355263158001</v>
      </c>
      <c r="E32" s="41"/>
      <c r="F32" s="41"/>
      <c r="G32" s="41"/>
      <c r="H32" s="47"/>
    </row>
    <row r="33" spans="1:8" x14ac:dyDescent="0.3">
      <c r="A33" s="94" t="s">
        <v>58</v>
      </c>
      <c r="B33" s="95"/>
      <c r="C33" s="93" t="s">
        <v>103</v>
      </c>
      <c r="D33" s="44">
        <v>1243.8105263158</v>
      </c>
      <c r="E33" s="41">
        <v>2.0499999999999998</v>
      </c>
      <c r="F33" s="41" t="s">
        <v>102</v>
      </c>
      <c r="G33" s="44">
        <v>606.73684210526005</v>
      </c>
      <c r="H33" s="47"/>
    </row>
    <row r="34" spans="1:8" x14ac:dyDescent="0.3">
      <c r="A34" s="97">
        <v>1</v>
      </c>
      <c r="B34" s="42" t="s">
        <v>98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99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100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101</v>
      </c>
      <c r="C37" s="93"/>
      <c r="D37" s="44">
        <v>1243.8105263158</v>
      </c>
      <c r="E37" s="41"/>
      <c r="F37" s="41"/>
      <c r="G37" s="41"/>
      <c r="H37" s="96"/>
    </row>
    <row r="38" spans="1:8" x14ac:dyDescent="0.3">
      <c r="A38" s="94" t="s">
        <v>58</v>
      </c>
      <c r="B38" s="95"/>
      <c r="C38" s="93" t="s">
        <v>108</v>
      </c>
      <c r="D38" s="44">
        <v>453.64499999999998</v>
      </c>
      <c r="E38" s="41">
        <v>51</v>
      </c>
      <c r="F38" s="41" t="s">
        <v>105</v>
      </c>
      <c r="G38" s="44">
        <v>8.8949999999999996</v>
      </c>
      <c r="H38" s="47"/>
    </row>
    <row r="39" spans="1:8" x14ac:dyDescent="0.3">
      <c r="A39" s="97">
        <v>2</v>
      </c>
      <c r="B39" s="42" t="s">
        <v>98</v>
      </c>
      <c r="C39" s="93"/>
      <c r="D39" s="44">
        <v>0</v>
      </c>
      <c r="E39" s="41"/>
      <c r="F39" s="41"/>
      <c r="G39" s="41"/>
      <c r="H39" s="96" t="s">
        <v>25</v>
      </c>
    </row>
    <row r="40" spans="1:8" x14ac:dyDescent="0.3">
      <c r="A40" s="93"/>
      <c r="B40" s="42" t="s">
        <v>99</v>
      </c>
      <c r="C40" s="93"/>
      <c r="D40" s="44">
        <v>0</v>
      </c>
      <c r="E40" s="41"/>
      <c r="F40" s="41"/>
      <c r="G40" s="41"/>
      <c r="H40" s="96"/>
    </row>
    <row r="41" spans="1:8" x14ac:dyDescent="0.3">
      <c r="A41" s="93"/>
      <c r="B41" s="42" t="s">
        <v>100</v>
      </c>
      <c r="C41" s="93"/>
      <c r="D41" s="44">
        <v>0</v>
      </c>
      <c r="E41" s="41"/>
      <c r="F41" s="41"/>
      <c r="G41" s="41"/>
      <c r="H41" s="96"/>
    </row>
    <row r="42" spans="1:8" x14ac:dyDescent="0.3">
      <c r="A42" s="93"/>
      <c r="B42" s="42" t="s">
        <v>101</v>
      </c>
      <c r="C42" s="93"/>
      <c r="D42" s="44">
        <v>453.64499999999998</v>
      </c>
      <c r="E42" s="41"/>
      <c r="F42" s="41"/>
      <c r="G42" s="41"/>
      <c r="H42" s="96"/>
    </row>
    <row r="43" spans="1:8" x14ac:dyDescent="0.3">
      <c r="A43" s="94" t="s">
        <v>58</v>
      </c>
      <c r="B43" s="95"/>
      <c r="C43" s="93" t="s">
        <v>106</v>
      </c>
      <c r="D43" s="44">
        <v>390.38</v>
      </c>
      <c r="E43" s="41">
        <v>1</v>
      </c>
      <c r="F43" s="41" t="s">
        <v>105</v>
      </c>
      <c r="G43" s="44">
        <v>390.38</v>
      </c>
      <c r="H43" s="47"/>
    </row>
    <row r="44" spans="1:8" x14ac:dyDescent="0.3">
      <c r="A44" s="97">
        <v>3</v>
      </c>
      <c r="B44" s="42" t="s">
        <v>98</v>
      </c>
      <c r="C44" s="93"/>
      <c r="D44" s="44">
        <v>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99</v>
      </c>
      <c r="C45" s="93"/>
      <c r="D45" s="44">
        <v>0</v>
      </c>
      <c r="E45" s="41"/>
      <c r="F45" s="41"/>
      <c r="G45" s="41"/>
      <c r="H45" s="96"/>
    </row>
    <row r="46" spans="1:8" x14ac:dyDescent="0.3">
      <c r="A46" s="93"/>
      <c r="B46" s="42" t="s">
        <v>100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101</v>
      </c>
      <c r="C47" s="93"/>
      <c r="D47" s="44">
        <v>390.38</v>
      </c>
      <c r="E47" s="41"/>
      <c r="F47" s="41"/>
      <c r="G47" s="41"/>
      <c r="H47" s="96"/>
    </row>
    <row r="48" spans="1:8" ht="24.6" x14ac:dyDescent="0.3">
      <c r="A48" s="98"/>
      <c r="B48" s="99"/>
      <c r="C48" s="37"/>
      <c r="D48" s="43">
        <v>3950.97</v>
      </c>
      <c r="E48" s="41"/>
      <c r="F48" s="41"/>
      <c r="G48" s="41"/>
      <c r="H48" s="47"/>
    </row>
    <row r="49" spans="1:8" x14ac:dyDescent="0.3">
      <c r="A49" s="93" t="s">
        <v>97</v>
      </c>
      <c r="B49" s="42" t="s">
        <v>98</v>
      </c>
      <c r="C49" s="37"/>
      <c r="D49" s="43">
        <v>3633.75</v>
      </c>
      <c r="E49" s="41"/>
      <c r="F49" s="41"/>
      <c r="G49" s="41"/>
      <c r="H49" s="47"/>
    </row>
    <row r="50" spans="1:8" x14ac:dyDescent="0.3">
      <c r="A50" s="93"/>
      <c r="B50" s="42" t="s">
        <v>99</v>
      </c>
      <c r="C50" s="37"/>
      <c r="D50" s="43">
        <v>317.22000000000003</v>
      </c>
      <c r="E50" s="41"/>
      <c r="F50" s="41"/>
      <c r="G50" s="41"/>
      <c r="H50" s="47"/>
    </row>
    <row r="51" spans="1:8" x14ac:dyDescent="0.3">
      <c r="A51" s="93"/>
      <c r="B51" s="42" t="s">
        <v>100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3"/>
      <c r="B52" s="42" t="s">
        <v>101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4" t="s">
        <v>78</v>
      </c>
      <c r="B53" s="95"/>
      <c r="C53" s="93" t="s">
        <v>108</v>
      </c>
      <c r="D53" s="44">
        <v>3950.97</v>
      </c>
      <c r="E53" s="41">
        <v>51</v>
      </c>
      <c r="F53" s="41" t="s">
        <v>105</v>
      </c>
      <c r="G53" s="44">
        <v>77.47</v>
      </c>
      <c r="H53" s="47"/>
    </row>
    <row r="54" spans="1:8" x14ac:dyDescent="0.3">
      <c r="A54" s="97">
        <v>1</v>
      </c>
      <c r="B54" s="42" t="s">
        <v>98</v>
      </c>
      <c r="C54" s="93"/>
      <c r="D54" s="44">
        <v>3633.75</v>
      </c>
      <c r="E54" s="41"/>
      <c r="F54" s="41"/>
      <c r="G54" s="41"/>
      <c r="H54" s="96" t="s">
        <v>25</v>
      </c>
    </row>
    <row r="55" spans="1:8" x14ac:dyDescent="0.3">
      <c r="A55" s="93"/>
      <c r="B55" s="42" t="s">
        <v>99</v>
      </c>
      <c r="C55" s="93"/>
      <c r="D55" s="44">
        <v>317.22000000000003</v>
      </c>
      <c r="E55" s="41"/>
      <c r="F55" s="41"/>
      <c r="G55" s="41"/>
      <c r="H55" s="96"/>
    </row>
    <row r="56" spans="1:8" x14ac:dyDescent="0.3">
      <c r="A56" s="93"/>
      <c r="B56" s="42" t="s">
        <v>100</v>
      </c>
      <c r="C56" s="93"/>
      <c r="D56" s="44">
        <v>0</v>
      </c>
      <c r="E56" s="41"/>
      <c r="F56" s="41"/>
      <c r="G56" s="41"/>
      <c r="H56" s="96"/>
    </row>
    <row r="57" spans="1:8" x14ac:dyDescent="0.3">
      <c r="A57" s="93"/>
      <c r="B57" s="42" t="s">
        <v>101</v>
      </c>
      <c r="C57" s="93"/>
      <c r="D57" s="44">
        <v>0</v>
      </c>
      <c r="E57" s="41"/>
      <c r="F57" s="41"/>
      <c r="G57" s="41"/>
      <c r="H57" s="96"/>
    </row>
    <row r="58" spans="1:8" ht="24.6" x14ac:dyDescent="0.3">
      <c r="A58" s="98" t="s">
        <v>84</v>
      </c>
      <c r="B58" s="99"/>
      <c r="C58" s="37"/>
      <c r="D58" s="43">
        <v>3400.0065639643999</v>
      </c>
      <c r="E58" s="41"/>
      <c r="F58" s="41"/>
      <c r="G58" s="41"/>
      <c r="H58" s="47"/>
    </row>
    <row r="59" spans="1:8" x14ac:dyDescent="0.3">
      <c r="A59" s="93" t="s">
        <v>97</v>
      </c>
      <c r="B59" s="42" t="s">
        <v>98</v>
      </c>
      <c r="C59" s="37"/>
      <c r="D59" s="43">
        <v>332.56706822870001</v>
      </c>
      <c r="E59" s="41"/>
      <c r="F59" s="41"/>
      <c r="G59" s="41"/>
      <c r="H59" s="47"/>
    </row>
    <row r="60" spans="1:8" x14ac:dyDescent="0.3">
      <c r="A60" s="93"/>
      <c r="B60" s="42" t="s">
        <v>99</v>
      </c>
      <c r="C60" s="37"/>
      <c r="D60" s="43">
        <v>13.899250080810001</v>
      </c>
      <c r="E60" s="41"/>
      <c r="F60" s="41"/>
      <c r="G60" s="41"/>
      <c r="H60" s="47"/>
    </row>
    <row r="61" spans="1:8" x14ac:dyDescent="0.3">
      <c r="A61" s="93"/>
      <c r="B61" s="42" t="s">
        <v>100</v>
      </c>
      <c r="C61" s="37"/>
      <c r="D61" s="43">
        <v>3053.5402456549</v>
      </c>
      <c r="E61" s="41"/>
      <c r="F61" s="41"/>
      <c r="G61" s="41"/>
      <c r="H61" s="47"/>
    </row>
    <row r="62" spans="1:8" x14ac:dyDescent="0.3">
      <c r="A62" s="93"/>
      <c r="B62" s="42" t="s">
        <v>101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4" t="s">
        <v>86</v>
      </c>
      <c r="B63" s="95"/>
      <c r="C63" s="93" t="s">
        <v>106</v>
      </c>
      <c r="D63" s="44">
        <v>3400.0065639643999</v>
      </c>
      <c r="E63" s="41">
        <v>1</v>
      </c>
      <c r="F63" s="41" t="s">
        <v>105</v>
      </c>
      <c r="G63" s="44">
        <v>3400.0065639643999</v>
      </c>
      <c r="H63" s="47"/>
    </row>
    <row r="64" spans="1:8" x14ac:dyDescent="0.3">
      <c r="A64" s="97">
        <v>1</v>
      </c>
      <c r="B64" s="42" t="s">
        <v>98</v>
      </c>
      <c r="C64" s="93"/>
      <c r="D64" s="44">
        <v>332.56706822870001</v>
      </c>
      <c r="E64" s="41"/>
      <c r="F64" s="41"/>
      <c r="G64" s="41"/>
      <c r="H64" s="96" t="s">
        <v>25</v>
      </c>
    </row>
    <row r="65" spans="1:8" x14ac:dyDescent="0.3">
      <c r="A65" s="93"/>
      <c r="B65" s="42" t="s">
        <v>99</v>
      </c>
      <c r="C65" s="93"/>
      <c r="D65" s="44">
        <v>13.899250080810001</v>
      </c>
      <c r="E65" s="41"/>
      <c r="F65" s="41"/>
      <c r="G65" s="41"/>
      <c r="H65" s="96"/>
    </row>
    <row r="66" spans="1:8" x14ac:dyDescent="0.3">
      <c r="A66" s="93"/>
      <c r="B66" s="42" t="s">
        <v>100</v>
      </c>
      <c r="C66" s="93"/>
      <c r="D66" s="44">
        <v>3053.5402456549</v>
      </c>
      <c r="E66" s="41"/>
      <c r="F66" s="41"/>
      <c r="G66" s="41"/>
      <c r="H66" s="96"/>
    </row>
    <row r="67" spans="1:8" x14ac:dyDescent="0.3">
      <c r="A67" s="93"/>
      <c r="B67" s="42" t="s">
        <v>101</v>
      </c>
      <c r="C67" s="93"/>
      <c r="D67" s="44">
        <v>0</v>
      </c>
      <c r="E67" s="41"/>
      <c r="F67" s="41"/>
      <c r="G67" s="41"/>
      <c r="H67" s="96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92" t="s">
        <v>109</v>
      </c>
      <c r="B70" s="92"/>
      <c r="C70" s="92"/>
      <c r="D70" s="92"/>
      <c r="E70" s="92"/>
      <c r="F70" s="92"/>
      <c r="G70" s="92"/>
      <c r="H70" s="92"/>
    </row>
    <row r="71" spans="1:8" x14ac:dyDescent="0.3">
      <c r="A71" s="92" t="s">
        <v>110</v>
      </c>
      <c r="B71" s="92"/>
      <c r="C71" s="92"/>
      <c r="D71" s="92"/>
      <c r="E71" s="92"/>
      <c r="F71" s="92"/>
      <c r="G71" s="92"/>
      <c r="H71" s="92"/>
    </row>
  </sheetData>
  <mergeCells count="44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38:B38"/>
    <mergeCell ref="H39:H42"/>
    <mergeCell ref="C38:C42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58:B58"/>
    <mergeCell ref="A70:H70"/>
    <mergeCell ref="A71:H71"/>
    <mergeCell ref="A59:A62"/>
    <mergeCell ref="A63:B63"/>
    <mergeCell ref="H64:H67"/>
    <mergeCell ref="C63:C67"/>
    <mergeCell ref="A64:A6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111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customHeight="1" x14ac:dyDescent="0.3">
      <c r="A4" s="25" t="s">
        <v>120</v>
      </c>
      <c r="B4" s="26" t="s">
        <v>102</v>
      </c>
      <c r="C4" s="27">
        <v>2.3003157894737001</v>
      </c>
      <c r="D4" s="27">
        <v>900.30388838926001</v>
      </c>
      <c r="E4" s="26">
        <v>0.4</v>
      </c>
      <c r="F4" s="25" t="s">
        <v>120</v>
      </c>
      <c r="G4" s="27">
        <v>2070.9832497863999</v>
      </c>
      <c r="H4" s="28" t="s">
        <v>142</v>
      </c>
    </row>
    <row r="5" spans="1:8" ht="39" customHeight="1" x14ac:dyDescent="0.3">
      <c r="A5" s="25" t="s">
        <v>121</v>
      </c>
      <c r="B5" s="26" t="s">
        <v>105</v>
      </c>
      <c r="C5" s="27">
        <v>60</v>
      </c>
      <c r="D5" s="27">
        <v>81.798315329532997</v>
      </c>
      <c r="E5" s="26">
        <v>0.4</v>
      </c>
      <c r="F5" s="25" t="s">
        <v>121</v>
      </c>
      <c r="G5" s="27">
        <v>4236.2916991716002</v>
      </c>
      <c r="H5" s="28" t="s">
        <v>143</v>
      </c>
    </row>
    <row r="6" spans="1:8" ht="39" hidden="1" customHeight="1" x14ac:dyDescent="0.3">
      <c r="A6" s="25" t="s">
        <v>121</v>
      </c>
      <c r="B6" s="26" t="s">
        <v>105</v>
      </c>
      <c r="C6" s="27">
        <v>8.6315789473683999</v>
      </c>
      <c r="D6" s="27">
        <v>19.871333705078001</v>
      </c>
      <c r="E6" s="26">
        <v>0.4</v>
      </c>
      <c r="F6" s="25" t="s">
        <v>121</v>
      </c>
      <c r="G6" s="27">
        <v>171.52098566487999</v>
      </c>
      <c r="H6" s="28"/>
    </row>
    <row r="7" spans="1:8" ht="39" hidden="1" customHeight="1" x14ac:dyDescent="0.3">
      <c r="A7" s="25" t="s">
        <v>122</v>
      </c>
      <c r="B7" s="26" t="s">
        <v>105</v>
      </c>
      <c r="C7" s="27">
        <v>229.5</v>
      </c>
      <c r="D7" s="27">
        <v>4.8225376529421</v>
      </c>
      <c r="E7" s="26"/>
      <c r="F7" s="25" t="s">
        <v>122</v>
      </c>
      <c r="G7" s="27">
        <v>1106.7723913502</v>
      </c>
      <c r="H7" s="28"/>
    </row>
    <row r="8" spans="1:8" ht="39" customHeight="1" x14ac:dyDescent="0.3">
      <c r="A8" s="25" t="s">
        <v>123</v>
      </c>
      <c r="B8" s="26" t="s">
        <v>105</v>
      </c>
      <c r="C8" s="27">
        <v>1</v>
      </c>
      <c r="D8" s="27">
        <v>3053.5353739730999</v>
      </c>
      <c r="E8" s="26" t="s">
        <v>124</v>
      </c>
      <c r="F8" s="25" t="s">
        <v>123</v>
      </c>
      <c r="G8" s="27">
        <v>3053.5353739730999</v>
      </c>
      <c r="H8" s="28" t="s">
        <v>144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146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14621.966087076</v>
      </c>
      <c r="E25" s="20">
        <v>508.17317076713999</v>
      </c>
      <c r="F25" s="20">
        <v>3053.5402456549</v>
      </c>
      <c r="G25" s="20">
        <v>0</v>
      </c>
      <c r="H25" s="20">
        <v>18183.679503497999</v>
      </c>
    </row>
    <row r="26" spans="1:8" ht="16.95" customHeight="1" x14ac:dyDescent="0.3">
      <c r="A26" s="6"/>
      <c r="B26" s="9"/>
      <c r="C26" s="9" t="s">
        <v>26</v>
      </c>
      <c r="D26" s="20">
        <v>14621.966087076</v>
      </c>
      <c r="E26" s="20">
        <v>508.17317076713999</v>
      </c>
      <c r="F26" s="20">
        <v>3053.5402456549</v>
      </c>
      <c r="G26" s="20">
        <v>0</v>
      </c>
      <c r="H26" s="20">
        <v>18183.679503497999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14621.966087076</v>
      </c>
      <c r="E42" s="20">
        <v>508.17317076713999</v>
      </c>
      <c r="F42" s="20">
        <v>3053.5402456549</v>
      </c>
      <c r="G42" s="20">
        <v>0</v>
      </c>
      <c r="H42" s="20">
        <v>18183.679503497999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365.54915217690001</v>
      </c>
      <c r="E44" s="20">
        <v>12.704329269179</v>
      </c>
      <c r="F44" s="20">
        <v>0</v>
      </c>
      <c r="G44" s="20">
        <v>0</v>
      </c>
      <c r="H44" s="20">
        <v>378.25348144608</v>
      </c>
    </row>
    <row r="45" spans="1:8" ht="16.95" customHeight="1" x14ac:dyDescent="0.3">
      <c r="A45" s="6"/>
      <c r="B45" s="9"/>
      <c r="C45" s="9" t="s">
        <v>41</v>
      </c>
      <c r="D45" s="20">
        <v>365.54915217690001</v>
      </c>
      <c r="E45" s="20">
        <v>12.704329269179</v>
      </c>
      <c r="F45" s="20">
        <v>0</v>
      </c>
      <c r="G45" s="20">
        <v>0</v>
      </c>
      <c r="H45" s="20">
        <v>378.25348144608</v>
      </c>
    </row>
    <row r="46" spans="1:8" ht="16.95" customHeight="1" x14ac:dyDescent="0.3">
      <c r="A46" s="6"/>
      <c r="B46" s="9"/>
      <c r="C46" s="9" t="s">
        <v>42</v>
      </c>
      <c r="D46" s="20">
        <v>14987.515239253</v>
      </c>
      <c r="E46" s="20">
        <v>520.87750003632004</v>
      </c>
      <c r="F46" s="20">
        <v>3053.5402456549</v>
      </c>
      <c r="G46" s="20">
        <v>0</v>
      </c>
      <c r="H46" s="20">
        <v>18561.932984944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201.46930161133</v>
      </c>
      <c r="H48" s="20">
        <v>201.46930161133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391.17414774449998</v>
      </c>
      <c r="E49" s="20">
        <v>13.594902750948</v>
      </c>
      <c r="F49" s="20">
        <v>0</v>
      </c>
      <c r="G49" s="20">
        <v>0</v>
      </c>
      <c r="H49" s="20">
        <v>404.76905049545002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413.12581493478001</v>
      </c>
      <c r="H50" s="20">
        <v>413.12581493478001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82.302408444036999</v>
      </c>
      <c r="H51" s="20">
        <v>82.302408444036999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123.43055877013001</v>
      </c>
      <c r="H52" s="20">
        <v>123.43055877013001</v>
      </c>
    </row>
    <row r="53" spans="1:8" ht="16.95" customHeight="1" x14ac:dyDescent="0.3">
      <c r="A53" s="6"/>
      <c r="B53" s="9"/>
      <c r="C53" s="9" t="s">
        <v>65</v>
      </c>
      <c r="D53" s="20">
        <v>391.17414774449998</v>
      </c>
      <c r="E53" s="20">
        <v>13.594902750948</v>
      </c>
      <c r="F53" s="20">
        <v>0</v>
      </c>
      <c r="G53" s="20">
        <v>820.32808376028004</v>
      </c>
      <c r="H53" s="20">
        <v>1225.0971342557</v>
      </c>
    </row>
    <row r="54" spans="1:8" ht="16.95" customHeight="1" x14ac:dyDescent="0.3">
      <c r="A54" s="6"/>
      <c r="B54" s="9"/>
      <c r="C54" s="9" t="s">
        <v>64</v>
      </c>
      <c r="D54" s="20">
        <v>15378.689386997999</v>
      </c>
      <c r="E54" s="20">
        <v>534.47240278726997</v>
      </c>
      <c r="F54" s="20">
        <v>3053.5402456549</v>
      </c>
      <c r="G54" s="20">
        <v>820.32808376028004</v>
      </c>
      <c r="H54" s="20">
        <v>19787.030119200001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15378.689386997999</v>
      </c>
      <c r="E58" s="20">
        <v>534.47240278726997</v>
      </c>
      <c r="F58" s="20">
        <v>3053.5402456549</v>
      </c>
      <c r="G58" s="20">
        <v>820.32808376028004</v>
      </c>
      <c r="H58" s="20">
        <v>19787.030119200001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2087.8355263158001</v>
      </c>
      <c r="H60" s="20">
        <v>2087.8355263158001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2087.8355263158001</v>
      </c>
      <c r="H61" s="20">
        <v>2087.8355263158001</v>
      </c>
    </row>
    <row r="62" spans="1:8" ht="16.95" customHeight="1" x14ac:dyDescent="0.3">
      <c r="A62" s="6"/>
      <c r="B62" s="9"/>
      <c r="C62" s="9" t="s">
        <v>56</v>
      </c>
      <c r="D62" s="20">
        <v>15378.689386997999</v>
      </c>
      <c r="E62" s="20">
        <v>534.47240278726997</v>
      </c>
      <c r="F62" s="20">
        <v>3053.5402456549</v>
      </c>
      <c r="G62" s="20">
        <v>2908.1636100761002</v>
      </c>
      <c r="H62" s="20">
        <v>21874.865645516002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461.36068160993995</v>
      </c>
      <c r="E64" s="20">
        <f>E62 * 3%</f>
        <v>16.034172083618099</v>
      </c>
      <c r="F64" s="20">
        <f>F62 * 3%</f>
        <v>91.606207369646995</v>
      </c>
      <c r="G64" s="20">
        <f>G62 * 3%</f>
        <v>87.244908302283008</v>
      </c>
      <c r="H64" s="20">
        <f>SUM(D64:G64)</f>
        <v>656.24596936548801</v>
      </c>
    </row>
    <row r="65" spans="1:8" ht="16.95" customHeight="1" x14ac:dyDescent="0.3">
      <c r="A65" s="6"/>
      <c r="B65" s="9"/>
      <c r="C65" s="9" t="s">
        <v>52</v>
      </c>
      <c r="D65" s="20">
        <f>D64</f>
        <v>461.36068160993995</v>
      </c>
      <c r="E65" s="20">
        <f>E64</f>
        <v>16.034172083618099</v>
      </c>
      <c r="F65" s="20">
        <f>F64</f>
        <v>91.606207369646995</v>
      </c>
      <c r="G65" s="20">
        <f>G64</f>
        <v>87.244908302283008</v>
      </c>
      <c r="H65" s="20">
        <f>SUM(D65:G65)</f>
        <v>656.24596936548801</v>
      </c>
    </row>
    <row r="66" spans="1:8" ht="16.95" customHeight="1" x14ac:dyDescent="0.3">
      <c r="A66" s="6"/>
      <c r="B66" s="9"/>
      <c r="C66" s="9" t="s">
        <v>51</v>
      </c>
      <c r="D66" s="20">
        <f>D65 + D62</f>
        <v>15840.050068607939</v>
      </c>
      <c r="E66" s="20">
        <f>E65 + E62</f>
        <v>550.50657487088802</v>
      </c>
      <c r="F66" s="20">
        <f>F65 + F62</f>
        <v>3145.1464530245471</v>
      </c>
      <c r="G66" s="20">
        <f>G65 + G62</f>
        <v>2995.4085183783832</v>
      </c>
      <c r="H66" s="20">
        <f>SUM(D66:G66)</f>
        <v>22531.111614881756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3168.0100137215882</v>
      </c>
      <c r="E68" s="20">
        <f>E66 * 20%</f>
        <v>110.10131497417761</v>
      </c>
      <c r="F68" s="20">
        <f>F66 * 20%</f>
        <v>629.02929060490942</v>
      </c>
      <c r="G68" s="20">
        <f>G66 * 20%</f>
        <v>599.08170367567664</v>
      </c>
      <c r="H68" s="20">
        <f>SUM(D68:G68)</f>
        <v>4506.2223229763513</v>
      </c>
    </row>
    <row r="69" spans="1:8" ht="16.95" customHeight="1" x14ac:dyDescent="0.3">
      <c r="A69" s="6"/>
      <c r="B69" s="9"/>
      <c r="C69" s="9" t="s">
        <v>47</v>
      </c>
      <c r="D69" s="20">
        <f>D68</f>
        <v>3168.0100137215882</v>
      </c>
      <c r="E69" s="20">
        <f>E68</f>
        <v>110.10131497417761</v>
      </c>
      <c r="F69" s="20">
        <f>F68</f>
        <v>629.02929060490942</v>
      </c>
      <c r="G69" s="20">
        <f>G68</f>
        <v>599.08170367567664</v>
      </c>
      <c r="H69" s="20">
        <f>SUM(D69:G69)</f>
        <v>4506.2223229763513</v>
      </c>
    </row>
    <row r="70" spans="1:8" ht="16.95" customHeight="1" x14ac:dyDescent="0.3">
      <c r="A70" s="6"/>
      <c r="B70" s="9"/>
      <c r="C70" s="9" t="s">
        <v>46</v>
      </c>
      <c r="D70" s="20">
        <f>D69 + D66</f>
        <v>19008.060082329528</v>
      </c>
      <c r="E70" s="20">
        <f>E69 + E66</f>
        <v>660.60788984506564</v>
      </c>
      <c r="F70" s="20">
        <f>F69 + F66</f>
        <v>3774.1757436294565</v>
      </c>
      <c r="G70" s="20">
        <f>G69 + G66</f>
        <v>3594.4902220540598</v>
      </c>
      <c r="H70" s="20">
        <f>SUM(D70:G70)</f>
        <v>27037.333937858111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10655.649018847</v>
      </c>
      <c r="E13" s="19">
        <v>177.05392068633</v>
      </c>
      <c r="F13" s="19">
        <v>0</v>
      </c>
      <c r="G13" s="19">
        <v>0</v>
      </c>
      <c r="H13" s="19">
        <v>10832.702939534</v>
      </c>
      <c r="J13" s="5"/>
    </row>
    <row r="14" spans="1:14" ht="16.95" customHeight="1" x14ac:dyDescent="0.3">
      <c r="A14" s="6"/>
      <c r="B14" s="9"/>
      <c r="C14" s="9" t="s">
        <v>79</v>
      </c>
      <c r="D14" s="19">
        <v>10655.649018847</v>
      </c>
      <c r="E14" s="19">
        <v>177.05392068633</v>
      </c>
      <c r="F14" s="19">
        <v>0</v>
      </c>
      <c r="G14" s="19">
        <v>0</v>
      </c>
      <c r="H14" s="19">
        <v>10832.702939534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125.45930161133001</v>
      </c>
      <c r="H13" s="19">
        <v>125.45930161133001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125.45930161133001</v>
      </c>
      <c r="H14" s="19">
        <v>125.45930161133001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1243.8105263158</v>
      </c>
      <c r="H13" s="19">
        <v>1243.8105263158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1243.8105263158</v>
      </c>
      <c r="H14" s="19">
        <v>1243.8105263158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3633.75</v>
      </c>
      <c r="E13" s="19">
        <v>317.22000000000003</v>
      </c>
      <c r="F13" s="19">
        <v>0</v>
      </c>
      <c r="G13" s="19">
        <v>0</v>
      </c>
      <c r="H13" s="19">
        <v>3950.97</v>
      </c>
      <c r="J13" s="5"/>
    </row>
    <row r="14" spans="1:14" ht="16.95" customHeight="1" x14ac:dyDescent="0.3">
      <c r="A14" s="6"/>
      <c r="B14" s="9"/>
      <c r="C14" s="9" t="s">
        <v>79</v>
      </c>
      <c r="D14" s="19">
        <v>3633.75</v>
      </c>
      <c r="E14" s="19">
        <v>317.22000000000003</v>
      </c>
      <c r="F14" s="19">
        <v>0</v>
      </c>
      <c r="G14" s="19">
        <v>0</v>
      </c>
      <c r="H14" s="19">
        <v>3950.97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453.64499999999998</v>
      </c>
      <c r="H13" s="19">
        <v>453.64499999999998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453.64499999999998</v>
      </c>
      <c r="H14" s="19">
        <v>453.64499999999998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525-02-01(2)</vt:lpstr>
      <vt:lpstr>ОСР 525-09-01(1)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2025-11-18T08:19:30Z</dcterms:modified>
</cp:coreProperties>
</file>